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見積もり例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<sst xmlns="http://schemas.openxmlformats.org/spreadsheetml/2006/main" count="123" uniqueCount="79">
  <si>
    <t>邸</t>
  </si>
  <si>
    <t>住宅の内装・外装・屋根・設備・増改築</t>
  </si>
  <si>
    <t>工事名</t>
  </si>
  <si>
    <t>外壁塗装</t>
  </si>
  <si>
    <t>工事</t>
  </si>
  <si>
    <t>有効期限　　</t>
  </si>
  <si>
    <t>担当者</t>
  </si>
  <si>
    <t>摘　　　　　　　要</t>
  </si>
  <si>
    <t>数量</t>
  </si>
  <si>
    <t>単位</t>
  </si>
  <si>
    <t>保証期間</t>
  </si>
  <si>
    <t>耐久年数</t>
  </si>
  <si>
    <t>プランＡ</t>
  </si>
  <si>
    <t>1式</t>
  </si>
  <si>
    <t>式</t>
  </si>
  <si>
    <t>５～８年以上</t>
  </si>
  <si>
    <t>７～１０年以上</t>
  </si>
  <si>
    <t>９～１３年以上</t>
  </si>
  <si>
    <t>　　　　　　　　内訳明細書</t>
  </si>
  <si>
    <t>摘　　要</t>
  </si>
  <si>
    <t>単　価</t>
  </si>
  <si>
    <t>金額</t>
  </si>
  <si>
    <t>備　考</t>
  </si>
  <si>
    <t>外壁塗装工事</t>
  </si>
  <si>
    <t>仮設足場</t>
  </si>
  <si>
    <t>㎡</t>
  </si>
  <si>
    <t>下地調整　高圧洗浄</t>
  </si>
  <si>
    <t>養生</t>
  </si>
  <si>
    <t>下塗り</t>
  </si>
  <si>
    <t>日ぺ</t>
  </si>
  <si>
    <t>エクセル</t>
  </si>
  <si>
    <t>中塗り</t>
  </si>
  <si>
    <t>弾性ｱｸﾘﾙ樹脂ローラー仕上げ</t>
  </si>
  <si>
    <t>DANﾌﾚｯｼｭＲ</t>
  </si>
  <si>
    <t>上塗り</t>
  </si>
  <si>
    <t>部分塗装（軒天・破風板・霧除け）</t>
  </si>
  <si>
    <t>小　　　　　計</t>
  </si>
  <si>
    <t>消　　費　　税</t>
  </si>
  <si>
    <t>合　　　　　計</t>
  </si>
  <si>
    <t>金　額</t>
  </si>
  <si>
    <t>弱溶剤ｳﾚﾀﾝ樹脂仕上げ</t>
  </si>
  <si>
    <t>下地強化剤ｴﾎﾟｷｼ樹脂フィーラー</t>
  </si>
  <si>
    <t>エポサーフ</t>
  </si>
  <si>
    <t>弾性ｼﾘｺﾝ樹脂ローラー仕上げ</t>
  </si>
  <si>
    <t>シリコンセラ</t>
  </si>
  <si>
    <t>一液ﾌｧｲﾝｼﾘｺﾝｾﾗ</t>
  </si>
  <si>
    <t>弱溶剤ｼﾘｺﾝ樹脂仕上げ</t>
  </si>
  <si>
    <t>建坪</t>
  </si>
  <si>
    <t>坪</t>
  </si>
  <si>
    <t>税込金額</t>
  </si>
  <si>
    <t>※耐久年数とは、次回塗り替えの目安となります　　　　　　　　　　　　　　　　　　　　　　　　　　　　　　　　　　　　　　　　　　　　　</t>
  </si>
  <si>
    <t>御　見　積　書</t>
  </si>
  <si>
    <t>見積提出日より３０日以内</t>
  </si>
  <si>
    <t>Ａ：外壁塗装　アクリル樹脂仕様</t>
  </si>
  <si>
    <t>Ｂ：外壁塗装　ウレタン樹脂仕様</t>
  </si>
  <si>
    <t>Ｃ：外壁塗装　シリコン樹脂仕様</t>
  </si>
  <si>
    <t>　様</t>
  </si>
  <si>
    <t>東京都杉並区方南1-52-3</t>
  </si>
  <si>
    <t>株式会社　山﨑塗装店</t>
  </si>
  <si>
    <t>ＴＥＬ　０３－３３２４－５６３４</t>
  </si>
  <si>
    <t>ＦＡＸ　０３－３３２２－９８９６</t>
  </si>
  <si>
    <t>渡辺　博</t>
  </si>
  <si>
    <t>ファインウレタン</t>
  </si>
  <si>
    <t>ウレタン樹脂塗装仕上げ</t>
  </si>
  <si>
    <t>日ぺ水性ファインウレタン</t>
  </si>
  <si>
    <t>中塗り微弾性ウレタン樹脂ローラー塗装</t>
  </si>
  <si>
    <t>上塗り微弾性ウレタン樹脂ローラー塗装</t>
  </si>
  <si>
    <t>5年</t>
  </si>
  <si>
    <t>7年</t>
  </si>
  <si>
    <t>9年</t>
  </si>
  <si>
    <t>式</t>
  </si>
  <si>
    <t>現場諸経費（上記合計の１０％）</t>
  </si>
  <si>
    <t>※黄色い部分を変更すると自動的に金額が算出されます。</t>
  </si>
  <si>
    <r>
      <t>　内  訳  明  細  書</t>
    </r>
    <r>
      <rPr>
        <b/>
        <sz val="20"/>
        <color indexed="12"/>
        <rFont val="ＭＳ ゴシック"/>
        <family val="3"/>
      </rPr>
      <t>（プランA）</t>
    </r>
  </si>
  <si>
    <t>パーフェクトフィーラー</t>
  </si>
  <si>
    <r>
      <t>内  訳  明  細  書</t>
    </r>
    <r>
      <rPr>
        <b/>
        <sz val="20"/>
        <color indexed="10"/>
        <rFont val="ＭＳ ゴシック"/>
        <family val="3"/>
      </rPr>
      <t>（おすすめのプラン　B）</t>
    </r>
  </si>
  <si>
    <r>
      <t>内  訳  明  細  書</t>
    </r>
    <r>
      <rPr>
        <b/>
        <sz val="20"/>
        <color indexed="60"/>
        <rFont val="ＭＳ ゴシック"/>
        <family val="3"/>
      </rPr>
      <t>（おすすめのプラン　プランC）</t>
    </r>
  </si>
  <si>
    <t>おすすめのプラン　Ｂ</t>
  </si>
  <si>
    <t>おすすめのプラン　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</si>
</sst>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6">
    <font>
      <sz val="10.45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u val="single"/>
      <sz val="10.45"/>
      <name val="ＭＳ ゴシック"/>
      <family val="3"/>
    </font>
    <font>
      <b/>
      <sz val="10.45"/>
      <color indexed="12"/>
      <name val="ＭＳ ゴシック"/>
      <family val="3"/>
    </font>
    <font>
      <sz val="7.95"/>
      <color indexed="12"/>
      <name val="ＭＳ ゴシック"/>
      <family val="3"/>
    </font>
    <font>
      <sz val="10.45"/>
      <color indexed="12"/>
      <name val="ＭＳ ゴシック"/>
      <family val="3"/>
    </font>
    <font>
      <sz val="7.95"/>
      <name val="ＭＳ ゴシック"/>
      <family val="3"/>
    </font>
    <font>
      <sz val="7.95"/>
      <color indexed="10"/>
      <name val="ＭＳ ゴシック"/>
      <family val="3"/>
    </font>
    <font>
      <sz val="10.45"/>
      <color indexed="10"/>
      <name val="ＭＳ ゴシック"/>
      <family val="3"/>
    </font>
    <font>
      <b/>
      <sz val="10.45"/>
      <color indexed="10"/>
      <name val="ＭＳ ゴシック"/>
      <family val="3"/>
    </font>
    <font>
      <sz val="7.95"/>
      <color indexed="16"/>
      <name val="ＭＳ ゴシック"/>
      <family val="3"/>
    </font>
    <font>
      <sz val="10.45"/>
      <color indexed="16"/>
      <name val="ＭＳ ゴシック"/>
      <family val="3"/>
    </font>
    <font>
      <b/>
      <sz val="10.45"/>
      <color indexed="16"/>
      <name val="ＭＳ ゴシック"/>
      <family val="3"/>
    </font>
    <font>
      <sz val="7.95"/>
      <color indexed="17"/>
      <name val="ＭＳ ゴシック"/>
      <family val="3"/>
    </font>
    <font>
      <sz val="10.45"/>
      <color indexed="17"/>
      <name val="ＭＳ ゴシック"/>
      <family val="3"/>
    </font>
    <font>
      <b/>
      <sz val="10.45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28"/>
      <name val="ＭＳ ゴシック"/>
      <family val="3"/>
    </font>
    <font>
      <sz val="9"/>
      <name val="ＭＳ ゴシック"/>
      <family val="3"/>
    </font>
    <font>
      <b/>
      <sz val="20"/>
      <color indexed="10"/>
      <name val="ＭＳ ゴシック"/>
      <family val="3"/>
    </font>
    <font>
      <sz val="20"/>
      <color indexed="10"/>
      <name val="ＭＳ ゴシック"/>
      <family val="3"/>
    </font>
    <font>
      <b/>
      <sz val="20"/>
      <color indexed="12"/>
      <name val="ＭＳ ゴシック"/>
      <family val="3"/>
    </font>
    <font>
      <b/>
      <sz val="20"/>
      <color indexed="6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2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6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3" fontId="0" fillId="0" borderId="17" xfId="0" applyNumberFormat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 locked="0"/>
    </xf>
    <xf numFmtId="0" fontId="27" fillId="33" borderId="15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22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3" fontId="18" fillId="0" borderId="39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left" vertical="center"/>
    </xf>
    <xf numFmtId="3" fontId="0" fillId="0" borderId="40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3" fontId="0" fillId="33" borderId="13" xfId="0" applyNumberFormat="1" applyFill="1" applyBorder="1" applyAlignment="1">
      <alignment vertical="center"/>
    </xf>
    <xf numFmtId="3" fontId="27" fillId="33" borderId="46" xfId="0" applyNumberFormat="1" applyFont="1" applyFill="1" applyBorder="1" applyAlignment="1">
      <alignment horizontal="left" vertical="center"/>
    </xf>
    <xf numFmtId="3" fontId="27" fillId="33" borderId="47" xfId="0" applyNumberFormat="1" applyFont="1" applyFill="1" applyBorder="1" applyAlignment="1">
      <alignment horizontal="left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9" fillId="0" borderId="52" xfId="0" applyFont="1" applyFill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3" fontId="0" fillId="0" borderId="53" xfId="0" applyNumberFormat="1" applyFill="1" applyBorder="1" applyAlignment="1" applyProtection="1">
      <alignment vertical="center"/>
      <protection locked="0"/>
    </xf>
    <xf numFmtId="0" fontId="0" fillId="0" borderId="47" xfId="0" applyBorder="1" applyAlignment="1">
      <alignment horizontal="center" vertical="center"/>
    </xf>
    <xf numFmtId="0" fontId="10" fillId="36" borderId="13" xfId="0" applyFont="1" applyFill="1" applyBorder="1" applyAlignment="1">
      <alignment vertical="center"/>
    </xf>
    <xf numFmtId="0" fontId="8" fillId="36" borderId="13" xfId="0" applyFont="1" applyFill="1" applyBorder="1" applyAlignment="1">
      <alignment vertical="center"/>
    </xf>
    <xf numFmtId="0" fontId="9" fillId="36" borderId="13" xfId="0" applyFont="1" applyFill="1" applyBorder="1" applyAlignment="1">
      <alignment vertical="center"/>
    </xf>
    <xf numFmtId="0" fontId="10" fillId="36" borderId="24" xfId="0" applyFont="1" applyFill="1" applyBorder="1" applyAlignment="1">
      <alignment vertical="center"/>
    </xf>
    <xf numFmtId="0" fontId="13" fillId="36" borderId="24" xfId="0" applyFont="1" applyFill="1" applyBorder="1" applyAlignment="1">
      <alignment vertical="center"/>
    </xf>
    <xf numFmtId="0" fontId="13" fillId="36" borderId="13" xfId="0" applyFont="1" applyFill="1" applyBorder="1" applyAlignment="1">
      <alignment vertical="center"/>
    </xf>
    <xf numFmtId="0" fontId="11" fillId="36" borderId="13" xfId="0" applyFont="1" applyFill="1" applyBorder="1" applyAlignment="1">
      <alignment vertical="center"/>
    </xf>
    <xf numFmtId="0" fontId="12" fillId="36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showOutlineSymbols="0" zoomScaleSheetLayoutView="100" zoomScalePageLayoutView="0" workbookViewId="0" topLeftCell="A1">
      <selection activeCell="N10" sqref="N10"/>
    </sheetView>
  </sheetViews>
  <sheetFormatPr defaultColWidth="11.875" defaultRowHeight="17.25" customHeight="1"/>
  <cols>
    <col min="1" max="1" width="2.75390625" style="1" customWidth="1"/>
    <col min="2" max="2" width="8.75390625" style="1" customWidth="1"/>
    <col min="3" max="3" width="10.75390625" style="1" customWidth="1"/>
    <col min="4" max="5" width="8.75390625" style="1" customWidth="1"/>
    <col min="6" max="6" width="5.75390625" style="1" customWidth="1"/>
    <col min="7" max="7" width="5.75390625" style="2" customWidth="1"/>
    <col min="8" max="9" width="10.75390625" style="8" customWidth="1"/>
    <col min="10" max="10" width="8.00390625" style="1" customWidth="1"/>
    <col min="11" max="11" width="16.125" style="1" customWidth="1"/>
    <col min="12" max="16384" width="11.875" style="1" customWidth="1"/>
  </cols>
  <sheetData>
    <row r="1" spans="1:12" ht="51" customHeight="1" thickBot="1" thickTop="1">
      <c r="A1" s="105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24" customHeight="1" thickTop="1">
      <c r="A2" s="108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ht="18.75" customHeight="1" thickBo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2" ht="18.75" customHeight="1" thickTop="1">
      <c r="A4" s="80"/>
      <c r="B4" s="37"/>
      <c r="C4" s="37"/>
      <c r="D4" s="37"/>
      <c r="E4" s="37"/>
      <c r="F4" s="74"/>
      <c r="G4" s="40"/>
      <c r="H4" s="42"/>
      <c r="I4" s="42"/>
      <c r="J4" s="37"/>
      <c r="K4" s="37"/>
      <c r="L4" s="81"/>
    </row>
    <row r="5" spans="1:13" ht="24" customHeight="1" thickBot="1">
      <c r="A5" s="80"/>
      <c r="B5" s="157" t="s">
        <v>56</v>
      </c>
      <c r="C5" s="157"/>
      <c r="D5" s="157"/>
      <c r="E5" s="75" t="s">
        <v>0</v>
      </c>
      <c r="F5" s="37"/>
      <c r="G5" s="40"/>
      <c r="H5" s="37"/>
      <c r="I5" s="37"/>
      <c r="J5" s="37"/>
      <c r="K5" s="37"/>
      <c r="L5" s="81"/>
      <c r="M5" s="6"/>
    </row>
    <row r="6" spans="1:12" ht="18.75" customHeight="1">
      <c r="A6" s="80"/>
      <c r="B6" s="7"/>
      <c r="C6" s="7"/>
      <c r="D6" s="7"/>
      <c r="E6" s="7"/>
      <c r="F6" s="37"/>
      <c r="G6" s="40"/>
      <c r="H6" s="120" t="s">
        <v>1</v>
      </c>
      <c r="I6" s="121"/>
      <c r="J6" s="121"/>
      <c r="K6" s="122"/>
      <c r="L6" s="81"/>
    </row>
    <row r="7" spans="1:12" ht="24" customHeight="1" thickBot="1">
      <c r="A7" s="82"/>
      <c r="B7" s="76" t="s">
        <v>2</v>
      </c>
      <c r="C7" s="158" t="s">
        <v>3</v>
      </c>
      <c r="D7" s="158"/>
      <c r="E7" s="77" t="s">
        <v>4</v>
      </c>
      <c r="F7" s="37"/>
      <c r="G7" s="40"/>
      <c r="H7" s="123" t="s">
        <v>57</v>
      </c>
      <c r="I7" s="124"/>
      <c r="J7" s="124"/>
      <c r="K7" s="125"/>
      <c r="L7" s="81"/>
    </row>
    <row r="8" spans="1:12" ht="18.75" customHeight="1">
      <c r="A8" s="80"/>
      <c r="B8" s="7"/>
      <c r="C8" s="7"/>
      <c r="D8" s="7"/>
      <c r="E8" s="7"/>
      <c r="F8" s="37"/>
      <c r="G8" s="40"/>
      <c r="H8" s="118" t="s">
        <v>58</v>
      </c>
      <c r="I8" s="119"/>
      <c r="J8" s="119"/>
      <c r="K8" s="104"/>
      <c r="L8" s="81"/>
    </row>
    <row r="9" spans="1:12" ht="18.75" customHeight="1">
      <c r="A9" s="80"/>
      <c r="B9" s="37"/>
      <c r="C9" s="78" t="s">
        <v>47</v>
      </c>
      <c r="D9" s="79">
        <v>30</v>
      </c>
      <c r="E9" s="37" t="s">
        <v>48</v>
      </c>
      <c r="F9" s="37"/>
      <c r="G9" s="40"/>
      <c r="H9" s="123" t="s">
        <v>59</v>
      </c>
      <c r="I9" s="124"/>
      <c r="J9" s="124"/>
      <c r="K9" s="125"/>
      <c r="L9" s="81"/>
    </row>
    <row r="10" spans="1:12" ht="18.75" customHeight="1" thickBot="1">
      <c r="A10" s="80"/>
      <c r="B10" s="37"/>
      <c r="C10" s="37"/>
      <c r="D10" s="37"/>
      <c r="E10" s="37"/>
      <c r="F10" s="37"/>
      <c r="G10" s="40"/>
      <c r="H10" s="126" t="s">
        <v>60</v>
      </c>
      <c r="I10" s="127"/>
      <c r="J10" s="127"/>
      <c r="K10" s="128"/>
      <c r="L10" s="81"/>
    </row>
    <row r="11" spans="1:12" ht="18.75" customHeight="1">
      <c r="A11" s="80"/>
      <c r="B11" s="37"/>
      <c r="C11" s="37"/>
      <c r="D11" s="37"/>
      <c r="E11" s="37"/>
      <c r="F11" s="37"/>
      <c r="G11" s="40"/>
      <c r="H11" s="42"/>
      <c r="I11" s="42"/>
      <c r="J11" s="37"/>
      <c r="K11" s="37"/>
      <c r="L11" s="81"/>
    </row>
    <row r="12" spans="1:12" ht="18.75" customHeight="1">
      <c r="A12" s="80"/>
      <c r="B12" s="37" t="s">
        <v>5</v>
      </c>
      <c r="C12" s="37" t="s">
        <v>52</v>
      </c>
      <c r="D12" s="37"/>
      <c r="E12" s="37"/>
      <c r="F12" s="37"/>
      <c r="G12" s="40"/>
      <c r="H12" s="42" t="s">
        <v>6</v>
      </c>
      <c r="I12" s="159" t="s">
        <v>61</v>
      </c>
      <c r="J12" s="159"/>
      <c r="K12" s="37"/>
      <c r="L12" s="81"/>
    </row>
    <row r="13" spans="1:12" ht="18.75" customHeight="1" thickBot="1">
      <c r="A13" s="80"/>
      <c r="B13" s="37"/>
      <c r="C13" s="37"/>
      <c r="D13" s="37"/>
      <c r="E13" s="37"/>
      <c r="F13" s="37"/>
      <c r="G13" s="40"/>
      <c r="H13" s="9"/>
      <c r="I13" s="9"/>
      <c r="J13" s="10"/>
      <c r="K13" s="37"/>
      <c r="L13" s="81"/>
    </row>
    <row r="14" spans="1:12" ht="18.75" customHeight="1" thickBot="1">
      <c r="A14" s="83"/>
      <c r="B14" s="145" t="s">
        <v>7</v>
      </c>
      <c r="C14" s="145"/>
      <c r="D14" s="145"/>
      <c r="E14" s="152"/>
      <c r="F14" s="146" t="s">
        <v>8</v>
      </c>
      <c r="G14" s="152"/>
      <c r="H14" s="39" t="s">
        <v>49</v>
      </c>
      <c r="I14" s="39" t="s">
        <v>10</v>
      </c>
      <c r="J14" s="153" t="s">
        <v>11</v>
      </c>
      <c r="K14" s="154"/>
      <c r="L14" s="81"/>
    </row>
    <row r="15" spans="1:12" ht="18.75" customHeight="1">
      <c r="A15" s="84"/>
      <c r="B15" s="11" t="s">
        <v>12</v>
      </c>
      <c r="C15" s="12"/>
      <c r="D15" s="12"/>
      <c r="E15" s="13"/>
      <c r="F15" s="5"/>
      <c r="G15" s="14"/>
      <c r="H15" s="15"/>
      <c r="I15" s="15"/>
      <c r="J15" s="155"/>
      <c r="K15" s="156"/>
      <c r="L15" s="81"/>
    </row>
    <row r="16" spans="1:12" ht="18.75" customHeight="1">
      <c r="A16" s="85"/>
      <c r="B16" s="16" t="s">
        <v>53</v>
      </c>
      <c r="C16" s="17"/>
      <c r="D16" s="17"/>
      <c r="E16" s="18"/>
      <c r="F16" s="150" t="s">
        <v>13</v>
      </c>
      <c r="G16" s="151"/>
      <c r="H16" s="67">
        <f>I52</f>
        <v>597233.175</v>
      </c>
      <c r="I16" s="21" t="s">
        <v>67</v>
      </c>
      <c r="J16" s="148" t="s">
        <v>15</v>
      </c>
      <c r="K16" s="149"/>
      <c r="L16" s="81"/>
    </row>
    <row r="17" spans="1:12" ht="18.75" customHeight="1">
      <c r="A17" s="86"/>
      <c r="B17" s="10"/>
      <c r="C17" s="22"/>
      <c r="D17" s="22"/>
      <c r="E17" s="10"/>
      <c r="F17" s="150"/>
      <c r="G17" s="151"/>
      <c r="H17" s="20"/>
      <c r="I17" s="21"/>
      <c r="J17" s="150"/>
      <c r="K17" s="160"/>
      <c r="L17" s="81"/>
    </row>
    <row r="18" spans="1:12" ht="18.75" customHeight="1">
      <c r="A18" s="87"/>
      <c r="B18" s="22"/>
      <c r="C18" s="23"/>
      <c r="D18" s="23"/>
      <c r="E18" s="24"/>
      <c r="F18" s="4"/>
      <c r="G18" s="19"/>
      <c r="H18" s="20"/>
      <c r="I18" s="21"/>
      <c r="J18" s="148"/>
      <c r="K18" s="149"/>
      <c r="L18" s="81"/>
    </row>
    <row r="19" spans="1:12" ht="18.75" customHeight="1">
      <c r="A19" s="87"/>
      <c r="B19" s="22"/>
      <c r="C19" s="23"/>
      <c r="D19" s="23"/>
      <c r="E19" s="24"/>
      <c r="F19" s="4"/>
      <c r="G19" s="19"/>
      <c r="H19" s="20"/>
      <c r="I19" s="21"/>
      <c r="J19" s="148"/>
      <c r="K19" s="149"/>
      <c r="L19" s="81"/>
    </row>
    <row r="20" spans="1:12" ht="18.75" customHeight="1">
      <c r="A20" s="164"/>
      <c r="B20" s="161" t="s">
        <v>77</v>
      </c>
      <c r="C20" s="162"/>
      <c r="D20" s="162"/>
      <c r="E20" s="163"/>
      <c r="F20" s="4"/>
      <c r="G20" s="19"/>
      <c r="H20" s="20"/>
      <c r="I20" s="21"/>
      <c r="J20" s="148"/>
      <c r="K20" s="149"/>
      <c r="L20" s="81"/>
    </row>
    <row r="21" spans="1:12" ht="18.75" customHeight="1">
      <c r="A21" s="88"/>
      <c r="B21" s="25" t="s">
        <v>54</v>
      </c>
      <c r="C21" s="23"/>
      <c r="D21" s="23"/>
      <c r="E21" s="24"/>
      <c r="F21" s="150" t="s">
        <v>13</v>
      </c>
      <c r="G21" s="151"/>
      <c r="H21" s="67">
        <f>I75</f>
        <v>628568.325</v>
      </c>
      <c r="I21" s="21" t="s">
        <v>68</v>
      </c>
      <c r="J21" s="148" t="s">
        <v>16</v>
      </c>
      <c r="K21" s="149"/>
      <c r="L21" s="81"/>
    </row>
    <row r="22" spans="1:12" ht="18.75" customHeight="1">
      <c r="A22" s="86"/>
      <c r="B22" s="10"/>
      <c r="C22" s="22"/>
      <c r="D22" s="22"/>
      <c r="E22" s="10"/>
      <c r="F22" s="150"/>
      <c r="G22" s="151"/>
      <c r="H22" s="20"/>
      <c r="I22" s="21"/>
      <c r="J22" s="148"/>
      <c r="K22" s="149"/>
      <c r="L22" s="81"/>
    </row>
    <row r="23" spans="1:12" ht="18.75" customHeight="1">
      <c r="A23" s="87"/>
      <c r="B23" s="22"/>
      <c r="C23" s="26"/>
      <c r="D23" s="26"/>
      <c r="E23" s="27"/>
      <c r="F23" s="4"/>
      <c r="G23" s="19"/>
      <c r="H23" s="20"/>
      <c r="I23" s="21"/>
      <c r="J23" s="148"/>
      <c r="K23" s="149"/>
      <c r="L23" s="81"/>
    </row>
    <row r="24" spans="1:12" ht="18.75" customHeight="1">
      <c r="A24" s="87"/>
      <c r="B24" s="22"/>
      <c r="C24" s="26"/>
      <c r="D24" s="26"/>
      <c r="E24" s="27"/>
      <c r="F24" s="4"/>
      <c r="G24" s="19"/>
      <c r="H24" s="20"/>
      <c r="I24" s="21"/>
      <c r="J24" s="148"/>
      <c r="K24" s="149"/>
      <c r="L24" s="81"/>
    </row>
    <row r="25" spans="1:12" ht="18.75" customHeight="1">
      <c r="A25" s="165"/>
      <c r="B25" s="166" t="s">
        <v>78</v>
      </c>
      <c r="C25" s="167"/>
      <c r="D25" s="167"/>
      <c r="E25" s="168"/>
      <c r="F25" s="4"/>
      <c r="G25" s="19"/>
      <c r="H25" s="20"/>
      <c r="I25" s="21"/>
      <c r="J25" s="148"/>
      <c r="K25" s="149"/>
      <c r="L25" s="81"/>
    </row>
    <row r="26" spans="1:12" ht="18.75" customHeight="1">
      <c r="A26" s="89"/>
      <c r="B26" s="28" t="s">
        <v>55</v>
      </c>
      <c r="C26" s="26"/>
      <c r="D26" s="26"/>
      <c r="E26" s="27"/>
      <c r="F26" s="150" t="s">
        <v>13</v>
      </c>
      <c r="G26" s="151"/>
      <c r="H26" s="67">
        <f>I98</f>
        <v>658298.025</v>
      </c>
      <c r="I26" s="21" t="s">
        <v>69</v>
      </c>
      <c r="J26" s="148" t="s">
        <v>17</v>
      </c>
      <c r="K26" s="149"/>
      <c r="L26" s="81"/>
    </row>
    <row r="27" spans="1:12" ht="18.75" customHeight="1">
      <c r="A27" s="86"/>
      <c r="B27" s="10"/>
      <c r="C27" s="22"/>
      <c r="D27" s="22"/>
      <c r="E27" s="10"/>
      <c r="F27" s="150"/>
      <c r="G27" s="151"/>
      <c r="H27" s="20"/>
      <c r="I27" s="21"/>
      <c r="J27" s="148"/>
      <c r="K27" s="149"/>
      <c r="L27" s="81"/>
    </row>
    <row r="28" spans="1:12" ht="18.75" customHeight="1">
      <c r="A28" s="87"/>
      <c r="B28" s="22"/>
      <c r="C28" s="29"/>
      <c r="D28" s="29"/>
      <c r="E28" s="31"/>
      <c r="F28" s="4"/>
      <c r="G28" s="19"/>
      <c r="H28" s="20"/>
      <c r="I28" s="21"/>
      <c r="J28" s="148"/>
      <c r="K28" s="149"/>
      <c r="L28" s="81"/>
    </row>
    <row r="29" spans="1:12" ht="18.75" customHeight="1" thickBot="1">
      <c r="A29" s="90"/>
      <c r="B29" s="43" t="s">
        <v>50</v>
      </c>
      <c r="C29" s="44"/>
      <c r="D29" s="44"/>
      <c r="E29" s="43"/>
      <c r="F29" s="45"/>
      <c r="G29" s="44"/>
      <c r="H29" s="46"/>
      <c r="I29" s="46"/>
      <c r="J29" s="143"/>
      <c r="K29" s="144"/>
      <c r="L29" s="81"/>
    </row>
    <row r="30" spans="1:12" ht="28.5" customHeight="1" thickBot="1">
      <c r="A30" s="91"/>
      <c r="B30" s="37"/>
      <c r="C30" s="40"/>
      <c r="D30" s="40"/>
      <c r="E30" s="37"/>
      <c r="F30" s="37"/>
      <c r="G30" s="40"/>
      <c r="H30" s="42"/>
      <c r="I30" s="42"/>
      <c r="J30" s="42"/>
      <c r="K30" s="37"/>
      <c r="L30" s="81"/>
    </row>
    <row r="31" spans="1:12" ht="24" customHeight="1" thickBot="1" thickTop="1">
      <c r="A31" s="134" t="s">
        <v>73</v>
      </c>
      <c r="B31" s="135"/>
      <c r="C31" s="135"/>
      <c r="D31" s="135"/>
      <c r="E31" s="135" t="s">
        <v>18</v>
      </c>
      <c r="F31" s="135"/>
      <c r="G31" s="135"/>
      <c r="H31" s="136"/>
      <c r="I31" s="136"/>
      <c r="J31" s="135"/>
      <c r="K31" s="137"/>
      <c r="L31" s="81"/>
    </row>
    <row r="32" spans="1:12" ht="18.75" customHeight="1" thickBot="1" thickTop="1">
      <c r="A32" s="80"/>
      <c r="B32" s="37"/>
      <c r="C32" s="37"/>
      <c r="D32" s="37"/>
      <c r="E32" s="37"/>
      <c r="F32" s="37"/>
      <c r="G32" s="40"/>
      <c r="H32" s="42"/>
      <c r="I32" s="42"/>
      <c r="J32" s="37"/>
      <c r="K32" s="37"/>
      <c r="L32" s="81"/>
    </row>
    <row r="33" spans="1:12" ht="18.75" customHeight="1" thickBot="1">
      <c r="A33" s="83"/>
      <c r="B33" s="145" t="s">
        <v>19</v>
      </c>
      <c r="C33" s="145"/>
      <c r="D33" s="145"/>
      <c r="E33" s="145" t="s">
        <v>7</v>
      </c>
      <c r="F33" s="38" t="s">
        <v>8</v>
      </c>
      <c r="G33" s="38" t="s">
        <v>9</v>
      </c>
      <c r="H33" s="39" t="s">
        <v>20</v>
      </c>
      <c r="I33" s="39" t="s">
        <v>21</v>
      </c>
      <c r="J33" s="146" t="s">
        <v>22</v>
      </c>
      <c r="K33" s="147" t="s">
        <v>22</v>
      </c>
      <c r="L33" s="81"/>
    </row>
    <row r="34" spans="1:12" ht="18" customHeight="1">
      <c r="A34" s="92">
        <v>1</v>
      </c>
      <c r="B34" s="55" t="s">
        <v>23</v>
      </c>
      <c r="C34" s="7"/>
      <c r="D34" s="7"/>
      <c r="E34" s="35"/>
      <c r="F34" s="5"/>
      <c r="G34" s="36"/>
      <c r="H34" s="15"/>
      <c r="I34" s="15"/>
      <c r="J34" s="15"/>
      <c r="K34" s="48"/>
      <c r="L34" s="81"/>
    </row>
    <row r="35" spans="1:12" ht="18" customHeight="1">
      <c r="A35" s="87">
        <v>2</v>
      </c>
      <c r="B35" s="64" t="str">
        <f>B16</f>
        <v>Ａ：外壁塗装　アクリル樹脂仕様</v>
      </c>
      <c r="C35" s="60"/>
      <c r="D35" s="60"/>
      <c r="E35" s="60"/>
      <c r="F35" s="4"/>
      <c r="G35" s="3"/>
      <c r="H35" s="20"/>
      <c r="I35" s="20"/>
      <c r="J35" s="20"/>
      <c r="K35" s="49"/>
      <c r="L35" s="81"/>
    </row>
    <row r="36" spans="1:12" ht="18" customHeight="1">
      <c r="A36" s="87">
        <v>3</v>
      </c>
      <c r="B36" s="60" t="s">
        <v>24</v>
      </c>
      <c r="C36" s="60"/>
      <c r="D36" s="10"/>
      <c r="E36" s="10"/>
      <c r="F36" s="68">
        <f>D9*3.3*1.7</f>
        <v>168.29999999999998</v>
      </c>
      <c r="G36" s="3" t="s">
        <v>25</v>
      </c>
      <c r="H36" s="61">
        <v>800</v>
      </c>
      <c r="I36" s="67">
        <f>H36*F36</f>
        <v>134640</v>
      </c>
      <c r="J36" s="20"/>
      <c r="K36" s="49"/>
      <c r="L36" s="81"/>
    </row>
    <row r="37" spans="1:12" ht="18" customHeight="1">
      <c r="A37" s="87">
        <v>4</v>
      </c>
      <c r="B37" s="60" t="s">
        <v>26</v>
      </c>
      <c r="C37" s="60"/>
      <c r="D37" s="10"/>
      <c r="E37" s="10"/>
      <c r="F37" s="69">
        <f>D9*3.3*1.3</f>
        <v>128.70000000000002</v>
      </c>
      <c r="G37" s="21" t="s">
        <v>25</v>
      </c>
      <c r="H37" s="61">
        <v>300</v>
      </c>
      <c r="I37" s="67">
        <f>H37*F37</f>
        <v>38610.00000000001</v>
      </c>
      <c r="J37" s="20"/>
      <c r="K37" s="49"/>
      <c r="L37" s="81"/>
    </row>
    <row r="38" spans="1:12" ht="18" customHeight="1">
      <c r="A38" s="87">
        <v>5</v>
      </c>
      <c r="B38" s="60" t="s">
        <v>27</v>
      </c>
      <c r="C38" s="60"/>
      <c r="D38" s="10"/>
      <c r="E38" s="10"/>
      <c r="F38" s="69">
        <f>F37</f>
        <v>128.70000000000002</v>
      </c>
      <c r="G38" s="21" t="s">
        <v>25</v>
      </c>
      <c r="H38" s="61">
        <v>200</v>
      </c>
      <c r="I38" s="67">
        <f>H38*F38</f>
        <v>25740.000000000004</v>
      </c>
      <c r="J38" s="20"/>
      <c r="K38" s="49"/>
      <c r="L38" s="81"/>
    </row>
    <row r="39" spans="1:12" ht="18" customHeight="1">
      <c r="A39" s="87">
        <v>6</v>
      </c>
      <c r="B39" s="10"/>
      <c r="C39" s="10"/>
      <c r="D39" s="10"/>
      <c r="E39" s="10"/>
      <c r="F39" s="4"/>
      <c r="G39" s="3"/>
      <c r="H39" s="20"/>
      <c r="I39" s="20"/>
      <c r="J39" s="4"/>
      <c r="K39" s="49"/>
      <c r="L39" s="81"/>
    </row>
    <row r="40" spans="1:12" ht="18" customHeight="1">
      <c r="A40" s="87">
        <v>7</v>
      </c>
      <c r="B40" s="60" t="s">
        <v>28</v>
      </c>
      <c r="C40" s="60" t="s">
        <v>74</v>
      </c>
      <c r="D40" s="60"/>
      <c r="E40" s="60"/>
      <c r="F40" s="68">
        <f>F37</f>
        <v>128.70000000000002</v>
      </c>
      <c r="G40" s="21" t="s">
        <v>25</v>
      </c>
      <c r="H40" s="61">
        <v>450</v>
      </c>
      <c r="I40" s="67">
        <f>H40*F40</f>
        <v>57915.00000000001</v>
      </c>
      <c r="J40" s="61" t="s">
        <v>29</v>
      </c>
      <c r="K40" s="62" t="s">
        <v>30</v>
      </c>
      <c r="L40" s="81"/>
    </row>
    <row r="41" spans="1:12" ht="18" customHeight="1">
      <c r="A41" s="87">
        <v>8</v>
      </c>
      <c r="B41" s="60" t="s">
        <v>31</v>
      </c>
      <c r="C41" s="60" t="s">
        <v>32</v>
      </c>
      <c r="D41" s="60"/>
      <c r="E41" s="60"/>
      <c r="F41" s="68">
        <f>F37</f>
        <v>128.70000000000002</v>
      </c>
      <c r="G41" s="21" t="s">
        <v>25</v>
      </c>
      <c r="H41" s="61">
        <v>700</v>
      </c>
      <c r="I41" s="67">
        <f>H41*F41</f>
        <v>90090.00000000001</v>
      </c>
      <c r="J41" s="61" t="s">
        <v>29</v>
      </c>
      <c r="K41" s="62" t="s">
        <v>33</v>
      </c>
      <c r="L41" s="81"/>
    </row>
    <row r="42" spans="1:12" ht="18" customHeight="1">
      <c r="A42" s="87">
        <v>9</v>
      </c>
      <c r="B42" s="60" t="s">
        <v>34</v>
      </c>
      <c r="C42" s="60" t="s">
        <v>32</v>
      </c>
      <c r="D42" s="60"/>
      <c r="E42" s="60"/>
      <c r="F42" s="68">
        <f>F37</f>
        <v>128.70000000000002</v>
      </c>
      <c r="G42" s="21" t="s">
        <v>25</v>
      </c>
      <c r="H42" s="61">
        <v>700</v>
      </c>
      <c r="I42" s="67">
        <f>H42*F42</f>
        <v>90090.00000000001</v>
      </c>
      <c r="J42" s="61" t="s">
        <v>29</v>
      </c>
      <c r="K42" s="62" t="s">
        <v>33</v>
      </c>
      <c r="L42" s="81"/>
    </row>
    <row r="43" spans="1:12" ht="18" customHeight="1">
      <c r="A43" s="87">
        <v>10</v>
      </c>
      <c r="B43" s="10"/>
      <c r="C43" s="10"/>
      <c r="D43" s="10"/>
      <c r="E43" s="10"/>
      <c r="F43" s="4"/>
      <c r="G43" s="21"/>
      <c r="H43" s="20"/>
      <c r="I43" s="20"/>
      <c r="J43" s="20"/>
      <c r="K43" s="41"/>
      <c r="L43" s="81"/>
    </row>
    <row r="44" spans="1:12" ht="18" customHeight="1">
      <c r="A44" s="87">
        <v>11</v>
      </c>
      <c r="B44" s="60" t="s">
        <v>35</v>
      </c>
      <c r="C44" s="60"/>
      <c r="D44" s="60"/>
      <c r="E44" s="60"/>
      <c r="F44" s="32">
        <v>1</v>
      </c>
      <c r="G44" s="21" t="s">
        <v>14</v>
      </c>
      <c r="H44" s="61">
        <v>80000</v>
      </c>
      <c r="I44" s="67">
        <f>H44*F44</f>
        <v>80000</v>
      </c>
      <c r="J44" s="61" t="s">
        <v>29</v>
      </c>
      <c r="K44" s="70" t="s">
        <v>62</v>
      </c>
      <c r="L44" s="81"/>
    </row>
    <row r="45" spans="1:12" ht="18" customHeight="1">
      <c r="A45" s="87">
        <v>12</v>
      </c>
      <c r="B45" s="10" t="s">
        <v>63</v>
      </c>
      <c r="C45" s="10"/>
      <c r="D45" s="10"/>
      <c r="E45" s="10"/>
      <c r="F45" s="32"/>
      <c r="G45" s="21"/>
      <c r="H45" s="20"/>
      <c r="I45" s="20"/>
      <c r="J45" s="20"/>
      <c r="K45" s="49"/>
      <c r="L45" s="81"/>
    </row>
    <row r="46" spans="1:12" ht="18" customHeight="1">
      <c r="A46" s="87">
        <v>13</v>
      </c>
      <c r="B46" s="34"/>
      <c r="C46" s="34"/>
      <c r="D46" s="34"/>
      <c r="E46" s="34"/>
      <c r="F46" s="32"/>
      <c r="G46" s="3"/>
      <c r="H46" s="20"/>
      <c r="I46" s="20"/>
      <c r="J46" s="20"/>
      <c r="K46" s="49"/>
      <c r="L46" s="81"/>
    </row>
    <row r="47" spans="1:12" ht="18" customHeight="1">
      <c r="A47" s="87">
        <v>14</v>
      </c>
      <c r="B47" s="114" t="s">
        <v>71</v>
      </c>
      <c r="C47" s="114"/>
      <c r="D47" s="114"/>
      <c r="E47" s="115"/>
      <c r="F47" s="71">
        <v>1</v>
      </c>
      <c r="G47" s="21" t="s">
        <v>70</v>
      </c>
      <c r="H47" s="61"/>
      <c r="I47" s="67">
        <f>(I36+I37+I38+I40+I41+I42+I44)*10%</f>
        <v>51708.5</v>
      </c>
      <c r="J47" s="20"/>
      <c r="K47" s="41"/>
      <c r="L47" s="81"/>
    </row>
    <row r="48" spans="1:12" ht="18" customHeight="1">
      <c r="A48" s="87">
        <v>15</v>
      </c>
      <c r="B48" s="10"/>
      <c r="C48" s="10"/>
      <c r="D48" s="10"/>
      <c r="E48" s="10"/>
      <c r="F48" s="4"/>
      <c r="G48" s="21"/>
      <c r="H48" s="20"/>
      <c r="I48" s="20"/>
      <c r="J48" s="20"/>
      <c r="K48" s="41"/>
      <c r="L48" s="81"/>
    </row>
    <row r="49" spans="1:12" ht="18" customHeight="1">
      <c r="A49" s="87">
        <v>33</v>
      </c>
      <c r="B49" s="34"/>
      <c r="C49" s="34"/>
      <c r="D49" s="34"/>
      <c r="E49" s="34"/>
      <c r="F49" s="32"/>
      <c r="G49" s="30"/>
      <c r="H49" s="33"/>
      <c r="I49" s="20">
        <f>IF(H49="","",H49*F49)</f>
      </c>
      <c r="J49" s="20"/>
      <c r="K49" s="41"/>
      <c r="L49" s="81"/>
    </row>
    <row r="50" spans="1:12" ht="18" customHeight="1">
      <c r="A50" s="87">
        <v>34</v>
      </c>
      <c r="B50" s="130" t="s">
        <v>36</v>
      </c>
      <c r="C50" s="130"/>
      <c r="D50" s="130"/>
      <c r="E50" s="131"/>
      <c r="F50" s="4"/>
      <c r="G50" s="3"/>
      <c r="H50" s="20"/>
      <c r="I50" s="20">
        <f>SUM(I36:I49)</f>
        <v>568793.5</v>
      </c>
      <c r="J50" s="20"/>
      <c r="K50" s="49"/>
      <c r="L50" s="81"/>
    </row>
    <row r="51" spans="1:12" ht="18" customHeight="1" thickBot="1">
      <c r="A51" s="87">
        <v>35</v>
      </c>
      <c r="B51" s="130" t="s">
        <v>37</v>
      </c>
      <c r="C51" s="130"/>
      <c r="D51" s="130"/>
      <c r="E51" s="131"/>
      <c r="F51" s="4"/>
      <c r="G51" s="3"/>
      <c r="H51" s="20"/>
      <c r="I51" s="20">
        <f>I50*0.05</f>
        <v>28439.675000000003</v>
      </c>
      <c r="J51" s="20"/>
      <c r="K51" s="49"/>
      <c r="L51" s="81"/>
    </row>
    <row r="52" spans="1:12" s="47" customFormat="1" ht="24" customHeight="1" thickBot="1">
      <c r="A52" s="93">
        <v>36</v>
      </c>
      <c r="B52" s="116" t="s">
        <v>38</v>
      </c>
      <c r="C52" s="116"/>
      <c r="D52" s="116"/>
      <c r="E52" s="117"/>
      <c r="F52" s="50"/>
      <c r="G52" s="51"/>
      <c r="H52" s="52"/>
      <c r="I52" s="53">
        <f>I51+I50</f>
        <v>597233.175</v>
      </c>
      <c r="J52" s="52"/>
      <c r="K52" s="54"/>
      <c r="L52" s="94"/>
    </row>
    <row r="53" spans="1:12" ht="41.25" customHeight="1" thickBot="1">
      <c r="A53" s="95"/>
      <c r="B53" s="40"/>
      <c r="C53" s="40"/>
      <c r="D53" s="40"/>
      <c r="E53" s="37"/>
      <c r="F53" s="37"/>
      <c r="G53" s="40"/>
      <c r="H53" s="42"/>
      <c r="I53" s="42"/>
      <c r="J53" s="42"/>
      <c r="K53" s="42"/>
      <c r="L53" s="81"/>
    </row>
    <row r="54" spans="1:12" ht="24" customHeight="1" thickBot="1" thickTop="1">
      <c r="A54" s="134" t="s">
        <v>75</v>
      </c>
      <c r="B54" s="135"/>
      <c r="C54" s="135"/>
      <c r="D54" s="135"/>
      <c r="E54" s="135" t="s">
        <v>18</v>
      </c>
      <c r="F54" s="135"/>
      <c r="G54" s="135"/>
      <c r="H54" s="136"/>
      <c r="I54" s="136"/>
      <c r="J54" s="135"/>
      <c r="K54" s="137"/>
      <c r="L54" s="81"/>
    </row>
    <row r="55" spans="1:12" ht="18.75" customHeight="1" thickBot="1" thickTop="1">
      <c r="A55" s="80"/>
      <c r="B55" s="37"/>
      <c r="C55" s="37"/>
      <c r="D55" s="37"/>
      <c r="E55" s="37"/>
      <c r="F55" s="37"/>
      <c r="G55" s="40"/>
      <c r="H55" s="42"/>
      <c r="I55" s="42"/>
      <c r="J55" s="37"/>
      <c r="K55" s="37"/>
      <c r="L55" s="81"/>
    </row>
    <row r="56" spans="1:12" ht="18.75" customHeight="1" thickBot="1">
      <c r="A56" s="96"/>
      <c r="B56" s="14" t="s">
        <v>19</v>
      </c>
      <c r="C56" s="14"/>
      <c r="D56" s="14"/>
      <c r="E56" s="14" t="s">
        <v>7</v>
      </c>
      <c r="F56" s="36" t="s">
        <v>8</v>
      </c>
      <c r="G56" s="36" t="s">
        <v>9</v>
      </c>
      <c r="H56" s="59" t="s">
        <v>20</v>
      </c>
      <c r="I56" s="59" t="s">
        <v>39</v>
      </c>
      <c r="J56" s="132" t="s">
        <v>22</v>
      </c>
      <c r="K56" s="133"/>
      <c r="L56" s="81"/>
    </row>
    <row r="57" spans="1:12" ht="18" customHeight="1">
      <c r="A57" s="92">
        <v>1</v>
      </c>
      <c r="B57" s="55" t="s">
        <v>23</v>
      </c>
      <c r="C57" s="7"/>
      <c r="D57" s="7"/>
      <c r="E57" s="35"/>
      <c r="F57" s="5"/>
      <c r="G57" s="36"/>
      <c r="H57" s="15"/>
      <c r="I57" s="15"/>
      <c r="J57" s="15"/>
      <c r="K57" s="48"/>
      <c r="L57" s="81"/>
    </row>
    <row r="58" spans="1:12" ht="18" customHeight="1">
      <c r="A58" s="87">
        <v>2</v>
      </c>
      <c r="B58" s="65" t="str">
        <f>B21</f>
        <v>Ｂ：外壁塗装　ウレタン樹脂仕様</v>
      </c>
      <c r="C58" s="60"/>
      <c r="D58" s="60"/>
      <c r="E58" s="60"/>
      <c r="F58" s="4"/>
      <c r="G58" s="3"/>
      <c r="H58" s="20"/>
      <c r="I58" s="20"/>
      <c r="J58" s="20"/>
      <c r="K58" s="49"/>
      <c r="L58" s="81"/>
    </row>
    <row r="59" spans="1:12" ht="18" customHeight="1">
      <c r="A59" s="87">
        <v>3</v>
      </c>
      <c r="B59" s="60" t="str">
        <f>IF(B36="","",B36)</f>
        <v>仮設足場</v>
      </c>
      <c r="C59" s="60"/>
      <c r="D59" s="60"/>
      <c r="E59" s="60"/>
      <c r="F59" s="68">
        <f>F36</f>
        <v>168.29999999999998</v>
      </c>
      <c r="G59" s="3" t="str">
        <f aca="true" t="shared" si="0" ref="G59:H62">IF(G36="","",G36)</f>
        <v>㎡</v>
      </c>
      <c r="H59" s="61">
        <f t="shared" si="0"/>
        <v>800</v>
      </c>
      <c r="I59" s="67">
        <f>F59*H59</f>
        <v>134640</v>
      </c>
      <c r="J59" s="20">
        <f>IF(J36="","",J36)</f>
      </c>
      <c r="K59" s="49"/>
      <c r="L59" s="81"/>
    </row>
    <row r="60" spans="1:12" ht="18" customHeight="1">
      <c r="A60" s="87">
        <v>4</v>
      </c>
      <c r="B60" s="129" t="str">
        <f>IF(B37="","",B37)</f>
        <v>下地調整　高圧洗浄</v>
      </c>
      <c r="C60" s="129">
        <f aca="true" t="shared" si="1" ref="C60:E61">IF(C37="","",C37)</f>
      </c>
      <c r="D60" s="129">
        <f t="shared" si="1"/>
      </c>
      <c r="E60" s="129">
        <f t="shared" si="1"/>
      </c>
      <c r="F60" s="68">
        <f>F37</f>
        <v>128.70000000000002</v>
      </c>
      <c r="G60" s="3" t="str">
        <f t="shared" si="0"/>
        <v>㎡</v>
      </c>
      <c r="H60" s="61">
        <v>200</v>
      </c>
      <c r="I60" s="67">
        <f>F60*H60</f>
        <v>25740.000000000004</v>
      </c>
      <c r="J60" s="20">
        <f>IF(J37="","",J37)</f>
      </c>
      <c r="K60" s="49"/>
      <c r="L60" s="81"/>
    </row>
    <row r="61" spans="1:12" ht="18" customHeight="1">
      <c r="A61" s="87">
        <v>5</v>
      </c>
      <c r="B61" s="60" t="str">
        <f>IF(B38="","",B38)</f>
        <v>養生</v>
      </c>
      <c r="C61" s="60">
        <f t="shared" si="1"/>
      </c>
      <c r="D61" s="60">
        <f t="shared" si="1"/>
      </c>
      <c r="E61" s="60">
        <f t="shared" si="1"/>
      </c>
      <c r="F61" s="68">
        <f>F37</f>
        <v>128.70000000000002</v>
      </c>
      <c r="G61" s="3" t="str">
        <f t="shared" si="0"/>
        <v>㎡</v>
      </c>
      <c r="H61" s="61">
        <f t="shared" si="0"/>
        <v>200</v>
      </c>
      <c r="I61" s="67">
        <f>F61*H61</f>
        <v>25740.000000000004</v>
      </c>
      <c r="J61" s="20">
        <f>IF(J38="","",J38)</f>
      </c>
      <c r="K61" s="49"/>
      <c r="L61" s="81"/>
    </row>
    <row r="62" spans="1:12" ht="18" customHeight="1">
      <c r="A62" s="87">
        <v>6</v>
      </c>
      <c r="B62" s="10">
        <f>IF(B39="","",B39)</f>
      </c>
      <c r="C62" s="10">
        <f>IF(C39="","",C39)</f>
      </c>
      <c r="D62" s="10"/>
      <c r="E62" s="10"/>
      <c r="F62" s="4"/>
      <c r="G62" s="3">
        <f t="shared" si="0"/>
      </c>
      <c r="H62" s="20">
        <f t="shared" si="0"/>
      </c>
      <c r="I62" s="20"/>
      <c r="J62" s="20">
        <f>IF(J39="","",J39)</f>
      </c>
      <c r="K62" s="49"/>
      <c r="L62" s="81"/>
    </row>
    <row r="63" spans="1:12" ht="18" customHeight="1">
      <c r="A63" s="87">
        <v>7</v>
      </c>
      <c r="B63" s="60" t="str">
        <f>IF(B40="","",B40)</f>
        <v>下塗り</v>
      </c>
      <c r="C63" s="60" t="str">
        <f>IF(C40="","",C40)</f>
        <v>パーフェクトフィーラー</v>
      </c>
      <c r="D63" s="60"/>
      <c r="E63" s="60"/>
      <c r="F63" s="68">
        <f>F37</f>
        <v>128.70000000000002</v>
      </c>
      <c r="G63" s="3" t="str">
        <f aca="true" t="shared" si="2" ref="G63:G72">IF(G40="","",G40)</f>
        <v>㎡</v>
      </c>
      <c r="H63" s="61">
        <v>450</v>
      </c>
      <c r="I63" s="67">
        <f>F63*H63</f>
        <v>57915.00000000001</v>
      </c>
      <c r="J63" s="61" t="str">
        <f>IF(J40="","",J40)</f>
        <v>日ぺ</v>
      </c>
      <c r="K63" s="62" t="str">
        <f>IF(K40="","",K40)</f>
        <v>エクセル</v>
      </c>
      <c r="L63" s="81"/>
    </row>
    <row r="64" spans="1:12" ht="18" customHeight="1">
      <c r="A64" s="87">
        <v>8</v>
      </c>
      <c r="B64" s="141" t="s">
        <v>65</v>
      </c>
      <c r="C64" s="141"/>
      <c r="D64" s="141"/>
      <c r="E64" s="142"/>
      <c r="F64" s="68">
        <f>F37</f>
        <v>128.70000000000002</v>
      </c>
      <c r="G64" s="3" t="str">
        <f t="shared" si="2"/>
        <v>㎡</v>
      </c>
      <c r="H64" s="61">
        <v>700</v>
      </c>
      <c r="I64" s="67">
        <f>F64*H64</f>
        <v>90090.00000000001</v>
      </c>
      <c r="J64" s="139" t="s">
        <v>64</v>
      </c>
      <c r="K64" s="140"/>
      <c r="L64" s="81"/>
    </row>
    <row r="65" spans="1:12" ht="18" customHeight="1">
      <c r="A65" s="87">
        <v>9</v>
      </c>
      <c r="B65" s="141" t="s">
        <v>66</v>
      </c>
      <c r="C65" s="141"/>
      <c r="D65" s="141"/>
      <c r="E65" s="141"/>
      <c r="F65" s="68">
        <f>F38</f>
        <v>128.70000000000002</v>
      </c>
      <c r="G65" s="3" t="str">
        <f t="shared" si="2"/>
        <v>㎡</v>
      </c>
      <c r="H65" s="61">
        <v>700</v>
      </c>
      <c r="I65" s="67">
        <f>F65*H65</f>
        <v>90090.00000000001</v>
      </c>
      <c r="J65" s="139" t="s">
        <v>64</v>
      </c>
      <c r="K65" s="140"/>
      <c r="L65" s="81"/>
    </row>
    <row r="66" spans="1:12" ht="18" customHeight="1">
      <c r="A66" s="87">
        <v>10</v>
      </c>
      <c r="B66" s="10"/>
      <c r="C66" s="10">
        <f>IF(C43="","",C43)</f>
      </c>
      <c r="D66" s="10"/>
      <c r="E66" s="10"/>
      <c r="F66" s="4">
        <f>IF(F43="","",F43)</f>
      </c>
      <c r="G66" s="3">
        <f t="shared" si="2"/>
      </c>
      <c r="H66" s="20">
        <f>IF(H43="","",H43)</f>
      </c>
      <c r="I66" s="20"/>
      <c r="J66" s="20">
        <f aca="true" t="shared" si="3" ref="J66:J74">IF(J43="","",J43)</f>
      </c>
      <c r="K66" s="41"/>
      <c r="L66" s="81"/>
    </row>
    <row r="67" spans="1:12" ht="18" customHeight="1">
      <c r="A67" s="87">
        <v>11</v>
      </c>
      <c r="B67" s="138" t="str">
        <f>IF(B44="","",B44)</f>
        <v>部分塗装（軒天・破風板・霧除け）</v>
      </c>
      <c r="C67" s="138">
        <f>IF(C44="","",C44)</f>
      </c>
      <c r="D67" s="138">
        <f>IF(D44="","",D44)</f>
      </c>
      <c r="E67" s="138">
        <f>IF(E44="","",E44)</f>
      </c>
      <c r="F67" s="4">
        <f>IF(F44="","",F44)</f>
        <v>1</v>
      </c>
      <c r="G67" s="3" t="str">
        <f t="shared" si="2"/>
        <v>式</v>
      </c>
      <c r="H67" s="61">
        <v>120000</v>
      </c>
      <c r="I67" s="67">
        <f>F67*H67</f>
        <v>120000</v>
      </c>
      <c r="J67" s="61" t="str">
        <f t="shared" si="3"/>
        <v>日ぺ</v>
      </c>
      <c r="K67" s="70" t="s">
        <v>62</v>
      </c>
      <c r="L67" s="81"/>
    </row>
    <row r="68" spans="1:12" ht="18" customHeight="1">
      <c r="A68" s="87">
        <v>12</v>
      </c>
      <c r="B68" s="129" t="s">
        <v>40</v>
      </c>
      <c r="C68" s="129">
        <f>IF(C45="","",C45)</f>
      </c>
      <c r="D68" s="129"/>
      <c r="E68" s="129"/>
      <c r="F68" s="4">
        <f>IF(F45="","",F45)</f>
      </c>
      <c r="G68" s="3">
        <f t="shared" si="2"/>
      </c>
      <c r="H68" s="20">
        <f>IF(H45="","",H45)</f>
      </c>
      <c r="I68" s="20"/>
      <c r="J68" s="20">
        <f t="shared" si="3"/>
      </c>
      <c r="K68" s="49"/>
      <c r="L68" s="81"/>
    </row>
    <row r="69" spans="1:12" ht="18" customHeight="1">
      <c r="A69" s="87">
        <v>13</v>
      </c>
      <c r="B69" s="10">
        <f>IF(B46="","",B46)</f>
      </c>
      <c r="C69" s="10">
        <f>IF(C46="","",C46)</f>
      </c>
      <c r="D69" s="10"/>
      <c r="E69" s="10"/>
      <c r="F69" s="4">
        <f>IF(F46="","",F46)</f>
      </c>
      <c r="G69" s="3">
        <f t="shared" si="2"/>
      </c>
      <c r="H69" s="20">
        <f>IF(H46="","",H46)</f>
      </c>
      <c r="I69" s="20"/>
      <c r="J69" s="20">
        <f t="shared" si="3"/>
      </c>
      <c r="K69" s="49"/>
      <c r="L69" s="81"/>
    </row>
    <row r="70" spans="1:12" ht="18" customHeight="1">
      <c r="A70" s="87">
        <v>14</v>
      </c>
      <c r="B70" s="60" t="str">
        <f>IF(B47="","",B47)</f>
        <v>現場諸経費（上記合計の１０％）</v>
      </c>
      <c r="C70" s="60"/>
      <c r="D70" s="60"/>
      <c r="E70" s="60"/>
      <c r="F70" s="72">
        <v>1</v>
      </c>
      <c r="G70" s="3" t="str">
        <f t="shared" si="2"/>
        <v>式</v>
      </c>
      <c r="H70" s="61">
        <f>IF(H47="","",H47)</f>
      </c>
      <c r="I70" s="67">
        <f>(I59+I60+I61+I63+I64+I65+I67)*10%</f>
        <v>54421.5</v>
      </c>
      <c r="J70" s="20">
        <f t="shared" si="3"/>
      </c>
      <c r="K70" s="41"/>
      <c r="L70" s="81"/>
    </row>
    <row r="71" spans="1:12" ht="18" customHeight="1">
      <c r="A71" s="87">
        <v>15</v>
      </c>
      <c r="B71" s="10">
        <f>IF(B48="","",B48)</f>
      </c>
      <c r="C71" s="10">
        <f>IF(C48="","",C48)</f>
      </c>
      <c r="D71" s="10"/>
      <c r="E71" s="10"/>
      <c r="F71" s="4">
        <f>IF(F48="","",F48)</f>
      </c>
      <c r="G71" s="3">
        <f t="shared" si="2"/>
      </c>
      <c r="H71" s="20">
        <f>IF(H48="","",H48)</f>
      </c>
      <c r="I71" s="20"/>
      <c r="J71" s="20">
        <f t="shared" si="3"/>
      </c>
      <c r="K71" s="41"/>
      <c r="L71" s="81"/>
    </row>
    <row r="72" spans="1:12" ht="18" customHeight="1">
      <c r="A72" s="87">
        <v>33</v>
      </c>
      <c r="B72" s="10">
        <f>IF(B49="","",B49)</f>
      </c>
      <c r="C72" s="10">
        <f>IF(C49="","",C49)</f>
      </c>
      <c r="D72" s="10"/>
      <c r="E72" s="10"/>
      <c r="F72" s="4">
        <f>IF(F49="","",F49)</f>
      </c>
      <c r="G72" s="3">
        <f t="shared" si="2"/>
      </c>
      <c r="H72" s="20">
        <f>IF(H49="","",H49)</f>
      </c>
      <c r="I72" s="20"/>
      <c r="J72" s="20">
        <f t="shared" si="3"/>
      </c>
      <c r="K72" s="41"/>
      <c r="L72" s="81"/>
    </row>
    <row r="73" spans="1:12" ht="18" customHeight="1">
      <c r="A73" s="87">
        <v>34</v>
      </c>
      <c r="B73" s="130" t="s">
        <v>36</v>
      </c>
      <c r="C73" s="130"/>
      <c r="D73" s="130"/>
      <c r="E73" s="131"/>
      <c r="F73" s="4"/>
      <c r="G73" s="3"/>
      <c r="H73" s="20"/>
      <c r="I73" s="20">
        <f>SUM(I59:I72)</f>
        <v>598636.5</v>
      </c>
      <c r="J73" s="20">
        <f t="shared" si="3"/>
      </c>
      <c r="K73" s="49"/>
      <c r="L73" s="81"/>
    </row>
    <row r="74" spans="1:12" ht="18" customHeight="1" thickBot="1">
      <c r="A74" s="87">
        <v>35</v>
      </c>
      <c r="B74" s="130" t="s">
        <v>37</v>
      </c>
      <c r="C74" s="130"/>
      <c r="D74" s="130"/>
      <c r="E74" s="131"/>
      <c r="F74" s="4"/>
      <c r="G74" s="3"/>
      <c r="H74" s="20"/>
      <c r="I74" s="20">
        <f>I73*0.05</f>
        <v>29931.825</v>
      </c>
      <c r="J74" s="20">
        <f t="shared" si="3"/>
      </c>
      <c r="K74" s="49"/>
      <c r="L74" s="81"/>
    </row>
    <row r="75" spans="1:12" ht="24" customHeight="1" thickBot="1">
      <c r="A75" s="97">
        <v>36</v>
      </c>
      <c r="B75" s="116" t="s">
        <v>38</v>
      </c>
      <c r="C75" s="116"/>
      <c r="D75" s="116"/>
      <c r="E75" s="117"/>
      <c r="F75" s="56"/>
      <c r="G75" s="38"/>
      <c r="H75" s="57"/>
      <c r="I75" s="53">
        <f>I74+I73</f>
        <v>628568.325</v>
      </c>
      <c r="J75" s="57"/>
      <c r="K75" s="58"/>
      <c r="L75" s="81"/>
    </row>
    <row r="76" spans="1:12" ht="33.75" customHeight="1" thickBot="1">
      <c r="A76" s="95"/>
      <c r="B76" s="37"/>
      <c r="C76" s="40"/>
      <c r="D76" s="40"/>
      <c r="E76" s="37"/>
      <c r="F76" s="37"/>
      <c r="G76" s="40"/>
      <c r="H76" s="42"/>
      <c r="I76" s="42"/>
      <c r="J76" s="42"/>
      <c r="K76" s="42"/>
      <c r="L76" s="81"/>
    </row>
    <row r="77" spans="1:12" ht="24" customHeight="1" thickBot="1" thickTop="1">
      <c r="A77" s="134" t="s">
        <v>76</v>
      </c>
      <c r="B77" s="135"/>
      <c r="C77" s="135"/>
      <c r="D77" s="135"/>
      <c r="E77" s="135" t="s">
        <v>18</v>
      </c>
      <c r="F77" s="135"/>
      <c r="G77" s="135"/>
      <c r="H77" s="136"/>
      <c r="I77" s="136"/>
      <c r="J77" s="135"/>
      <c r="K77" s="137"/>
      <c r="L77" s="81"/>
    </row>
    <row r="78" spans="1:12" ht="18.75" customHeight="1" thickBot="1" thickTop="1">
      <c r="A78" s="80"/>
      <c r="B78" s="37"/>
      <c r="C78" s="37"/>
      <c r="D78" s="37"/>
      <c r="E78" s="37"/>
      <c r="F78" s="37"/>
      <c r="G78" s="40"/>
      <c r="H78" s="42"/>
      <c r="I78" s="42"/>
      <c r="J78" s="37"/>
      <c r="K78" s="37"/>
      <c r="L78" s="81"/>
    </row>
    <row r="79" spans="1:12" ht="18.75" customHeight="1" thickBot="1">
      <c r="A79" s="96"/>
      <c r="B79" s="14" t="s">
        <v>19</v>
      </c>
      <c r="C79" s="14"/>
      <c r="D79" s="14"/>
      <c r="E79" s="14" t="s">
        <v>7</v>
      </c>
      <c r="F79" s="36" t="s">
        <v>8</v>
      </c>
      <c r="G79" s="36" t="s">
        <v>9</v>
      </c>
      <c r="H79" s="59" t="s">
        <v>20</v>
      </c>
      <c r="I79" s="59" t="s">
        <v>39</v>
      </c>
      <c r="J79" s="132" t="s">
        <v>22</v>
      </c>
      <c r="K79" s="133"/>
      <c r="L79" s="81"/>
    </row>
    <row r="80" spans="1:12" ht="18" customHeight="1">
      <c r="A80" s="92">
        <v>1</v>
      </c>
      <c r="B80" s="55" t="s">
        <v>23</v>
      </c>
      <c r="C80" s="7"/>
      <c r="D80" s="7"/>
      <c r="E80" s="35"/>
      <c r="F80" s="5"/>
      <c r="G80" s="36"/>
      <c r="H80" s="15"/>
      <c r="I80" s="15"/>
      <c r="J80" s="15"/>
      <c r="K80" s="48"/>
      <c r="L80" s="81"/>
    </row>
    <row r="81" spans="1:12" ht="18" customHeight="1">
      <c r="A81" s="87">
        <v>2</v>
      </c>
      <c r="B81" s="66" t="str">
        <f>B26</f>
        <v>Ｃ：外壁塗装　シリコン樹脂仕様</v>
      </c>
      <c r="C81" s="60"/>
      <c r="D81" s="60"/>
      <c r="E81" s="60"/>
      <c r="F81" s="4"/>
      <c r="G81" s="3"/>
      <c r="H81" s="20"/>
      <c r="I81" s="20"/>
      <c r="J81" s="20"/>
      <c r="K81" s="49"/>
      <c r="L81" s="81"/>
    </row>
    <row r="82" spans="1:12" ht="18" customHeight="1">
      <c r="A82" s="87">
        <v>3</v>
      </c>
      <c r="B82" s="60" t="str">
        <f aca="true" t="shared" si="4" ref="B82:B90">IF(B59="","",B59)</f>
        <v>仮設足場</v>
      </c>
      <c r="C82" s="60"/>
      <c r="D82" s="60"/>
      <c r="E82" s="60"/>
      <c r="F82" s="68">
        <f>F36</f>
        <v>168.29999999999998</v>
      </c>
      <c r="G82" s="3" t="str">
        <f aca="true" t="shared" si="5" ref="G82:H86">IF(G59="","",G59)</f>
        <v>㎡</v>
      </c>
      <c r="H82" s="61">
        <f t="shared" si="5"/>
        <v>800</v>
      </c>
      <c r="I82" s="67">
        <f>F82*H82</f>
        <v>134640</v>
      </c>
      <c r="J82" s="20">
        <f>IF(J59="","",J59)</f>
      </c>
      <c r="K82" s="49"/>
      <c r="L82" s="81"/>
    </row>
    <row r="83" spans="1:12" ht="18" customHeight="1">
      <c r="A83" s="87">
        <v>4</v>
      </c>
      <c r="B83" s="129" t="str">
        <f t="shared" si="4"/>
        <v>下地調整　高圧洗浄</v>
      </c>
      <c r="C83" s="129">
        <f>IF(C60="","",C60)</f>
      </c>
      <c r="D83" s="129"/>
      <c r="E83" s="129"/>
      <c r="F83" s="68">
        <f>F37</f>
        <v>128.70000000000002</v>
      </c>
      <c r="G83" s="3" t="str">
        <f t="shared" si="5"/>
        <v>㎡</v>
      </c>
      <c r="H83" s="61">
        <f t="shared" si="5"/>
        <v>200</v>
      </c>
      <c r="I83" s="67">
        <f>F83*H83</f>
        <v>25740.000000000004</v>
      </c>
      <c r="J83" s="20">
        <f>IF(J60="","",J60)</f>
      </c>
      <c r="K83" s="49"/>
      <c r="L83" s="81"/>
    </row>
    <row r="84" spans="1:12" ht="18" customHeight="1">
      <c r="A84" s="87">
        <v>5</v>
      </c>
      <c r="B84" s="129" t="str">
        <f t="shared" si="4"/>
        <v>養生</v>
      </c>
      <c r="C84" s="129">
        <f>IF(C61="","",C61)</f>
      </c>
      <c r="D84" s="129"/>
      <c r="E84" s="129"/>
      <c r="F84" s="68">
        <f>F37</f>
        <v>128.70000000000002</v>
      </c>
      <c r="G84" s="3" t="str">
        <f t="shared" si="5"/>
        <v>㎡</v>
      </c>
      <c r="H84" s="61">
        <f t="shared" si="5"/>
        <v>200</v>
      </c>
      <c r="I84" s="67">
        <f>F84*H84</f>
        <v>25740.000000000004</v>
      </c>
      <c r="J84" s="20">
        <f>IF(J61="","",J61)</f>
      </c>
      <c r="K84" s="49"/>
      <c r="L84" s="81"/>
    </row>
    <row r="85" spans="1:12" ht="18" customHeight="1">
      <c r="A85" s="87">
        <v>6</v>
      </c>
      <c r="B85" s="10">
        <f t="shared" si="4"/>
      </c>
      <c r="C85" s="10">
        <f>IF(C62="","",C62)</f>
      </c>
      <c r="D85" s="10"/>
      <c r="E85" s="10"/>
      <c r="F85" s="4">
        <f>IF(F62="","",F62)</f>
      </c>
      <c r="G85" s="3">
        <f t="shared" si="5"/>
      </c>
      <c r="H85" s="20">
        <f t="shared" si="5"/>
      </c>
      <c r="I85" s="20"/>
      <c r="J85" s="20">
        <f>IF(J62="","",J62)</f>
      </c>
      <c r="K85" s="49"/>
      <c r="L85" s="81"/>
    </row>
    <row r="86" spans="1:12" ht="18" customHeight="1">
      <c r="A86" s="87">
        <v>7</v>
      </c>
      <c r="B86" s="60" t="str">
        <f t="shared" si="4"/>
        <v>下塗り</v>
      </c>
      <c r="C86" s="60" t="s">
        <v>41</v>
      </c>
      <c r="D86" s="60"/>
      <c r="E86" s="60"/>
      <c r="F86" s="68">
        <f>F37</f>
        <v>128.70000000000002</v>
      </c>
      <c r="G86" s="3" t="str">
        <f t="shared" si="5"/>
        <v>㎡</v>
      </c>
      <c r="H86" s="61">
        <f t="shared" si="5"/>
        <v>450</v>
      </c>
      <c r="I86" s="67">
        <f>F86*H86</f>
        <v>57915.00000000001</v>
      </c>
      <c r="J86" s="61" t="str">
        <f>IF(J63="","",J63)</f>
        <v>日ぺ</v>
      </c>
      <c r="K86" s="62" t="s">
        <v>42</v>
      </c>
      <c r="L86" s="81"/>
    </row>
    <row r="87" spans="1:12" ht="18" customHeight="1">
      <c r="A87" s="87">
        <v>8</v>
      </c>
      <c r="B87" s="60" t="str">
        <f t="shared" si="4"/>
        <v>中塗り微弾性ウレタン樹脂ローラー塗装</v>
      </c>
      <c r="C87" s="60" t="s">
        <v>43</v>
      </c>
      <c r="D87" s="60"/>
      <c r="E87" s="60"/>
      <c r="F87" s="68">
        <f>F37</f>
        <v>128.70000000000002</v>
      </c>
      <c r="G87" s="3" t="str">
        <f aca="true" t="shared" si="6" ref="G87:G95">IF(G64="","",G64)</f>
        <v>㎡</v>
      </c>
      <c r="H87" s="61">
        <v>800</v>
      </c>
      <c r="I87" s="67">
        <f>F87*H87</f>
        <v>102960.00000000001</v>
      </c>
      <c r="J87" s="61" t="s">
        <v>29</v>
      </c>
      <c r="K87" s="62" t="s">
        <v>44</v>
      </c>
      <c r="L87" s="81"/>
    </row>
    <row r="88" spans="1:12" ht="18" customHeight="1">
      <c r="A88" s="87">
        <v>9</v>
      </c>
      <c r="B88" s="60" t="str">
        <f t="shared" si="4"/>
        <v>上塗り微弾性ウレタン樹脂ローラー塗装</v>
      </c>
      <c r="C88" s="60" t="s">
        <v>43</v>
      </c>
      <c r="D88" s="60"/>
      <c r="E88" s="60"/>
      <c r="F88" s="68">
        <f>F37</f>
        <v>128.70000000000002</v>
      </c>
      <c r="G88" s="3" t="str">
        <f t="shared" si="6"/>
        <v>㎡</v>
      </c>
      <c r="H88" s="61">
        <v>800</v>
      </c>
      <c r="I88" s="67">
        <f>F88*H88</f>
        <v>102960.00000000001</v>
      </c>
      <c r="J88" s="61" t="s">
        <v>29</v>
      </c>
      <c r="K88" s="62" t="s">
        <v>44</v>
      </c>
      <c r="L88" s="81"/>
    </row>
    <row r="89" spans="1:12" ht="18" customHeight="1">
      <c r="A89" s="87">
        <v>10</v>
      </c>
      <c r="B89" s="10">
        <f t="shared" si="4"/>
      </c>
      <c r="C89" s="10">
        <f aca="true" t="shared" si="7" ref="C89:C95">IF(C66="","",C66)</f>
      </c>
      <c r="D89" s="10"/>
      <c r="E89" s="10"/>
      <c r="F89" s="4">
        <f>IF(F66="","",F66)</f>
      </c>
      <c r="G89" s="3">
        <f t="shared" si="6"/>
      </c>
      <c r="H89" s="20">
        <f>IF(H66="","",H66)</f>
      </c>
      <c r="I89" s="20"/>
      <c r="J89" s="20">
        <f aca="true" t="shared" si="8" ref="J89:J97">IF(J66="","",J66)</f>
      </c>
      <c r="K89" s="49"/>
      <c r="L89" s="81"/>
    </row>
    <row r="90" spans="1:12" ht="18" customHeight="1">
      <c r="A90" s="87">
        <v>11</v>
      </c>
      <c r="B90" s="129" t="str">
        <f t="shared" si="4"/>
        <v>部分塗装（軒天・破風板・霧除け）</v>
      </c>
      <c r="C90" s="129">
        <f t="shared" si="7"/>
      </c>
      <c r="D90" s="129"/>
      <c r="E90" s="129"/>
      <c r="F90" s="4">
        <f>IF(F67="","",F67)</f>
        <v>1</v>
      </c>
      <c r="G90" s="3" t="str">
        <f t="shared" si="6"/>
        <v>式</v>
      </c>
      <c r="H90" s="61">
        <v>120000</v>
      </c>
      <c r="I90" s="67">
        <f>F90*H90</f>
        <v>120000</v>
      </c>
      <c r="J90" s="61" t="str">
        <f t="shared" si="8"/>
        <v>日ぺ</v>
      </c>
      <c r="K90" s="63" t="s">
        <v>45</v>
      </c>
      <c r="L90" s="81"/>
    </row>
    <row r="91" spans="1:12" ht="18" customHeight="1">
      <c r="A91" s="87">
        <v>12</v>
      </c>
      <c r="B91" s="129" t="s">
        <v>46</v>
      </c>
      <c r="C91" s="129">
        <f t="shared" si="7"/>
      </c>
      <c r="D91" s="129"/>
      <c r="E91" s="129"/>
      <c r="F91" s="4">
        <f>IF(F68="","",F68)</f>
      </c>
      <c r="G91" s="3">
        <f t="shared" si="6"/>
      </c>
      <c r="H91" s="20">
        <f>IF(H68="","",H68)</f>
      </c>
      <c r="I91" s="20"/>
      <c r="J91" s="20">
        <f t="shared" si="8"/>
      </c>
      <c r="K91" s="49"/>
      <c r="L91" s="81"/>
    </row>
    <row r="92" spans="1:12" ht="18" customHeight="1">
      <c r="A92" s="87">
        <v>13</v>
      </c>
      <c r="B92" s="10">
        <f>IF(B69="","",B69)</f>
      </c>
      <c r="C92" s="10">
        <f t="shared" si="7"/>
      </c>
      <c r="D92" s="10"/>
      <c r="E92" s="10"/>
      <c r="F92" s="4">
        <f>IF(F69="","",F69)</f>
      </c>
      <c r="G92" s="3">
        <f t="shared" si="6"/>
      </c>
      <c r="H92" s="20">
        <f>IF(H69="","",H69)</f>
      </c>
      <c r="I92" s="20"/>
      <c r="J92" s="20">
        <f t="shared" si="8"/>
      </c>
      <c r="K92" s="49"/>
      <c r="L92" s="81"/>
    </row>
    <row r="93" spans="1:12" ht="18" customHeight="1">
      <c r="A93" s="87">
        <v>14</v>
      </c>
      <c r="B93" s="129" t="str">
        <f>IF(B70="","",B70)</f>
        <v>現場諸経費（上記合計の１０％）</v>
      </c>
      <c r="C93" s="129">
        <f t="shared" si="7"/>
      </c>
      <c r="D93" s="129"/>
      <c r="E93" s="129"/>
      <c r="F93" s="72">
        <v>1</v>
      </c>
      <c r="G93" s="3" t="str">
        <f t="shared" si="6"/>
        <v>式</v>
      </c>
      <c r="H93" s="61">
        <f>IF(H70="","",H70)</f>
      </c>
      <c r="I93" s="67">
        <f>(I82+I83+I84+I86+I87+I88+I90)*10%</f>
        <v>56995.5</v>
      </c>
      <c r="J93" s="20">
        <f t="shared" si="8"/>
      </c>
      <c r="K93" s="41"/>
      <c r="L93" s="81"/>
    </row>
    <row r="94" spans="1:12" ht="18" customHeight="1">
      <c r="A94" s="87">
        <v>15</v>
      </c>
      <c r="B94" s="10">
        <f>IF(B71="","",B71)</f>
      </c>
      <c r="C94" s="10">
        <f t="shared" si="7"/>
      </c>
      <c r="D94" s="10"/>
      <c r="E94" s="10"/>
      <c r="F94" s="4">
        <f>IF(F71="","",F71)</f>
      </c>
      <c r="G94" s="3">
        <f t="shared" si="6"/>
      </c>
      <c r="H94" s="20">
        <f>IF(H71="","",H71)</f>
      </c>
      <c r="I94" s="20"/>
      <c r="J94" s="20">
        <f t="shared" si="8"/>
      </c>
      <c r="K94" s="73"/>
      <c r="L94" s="81"/>
    </row>
    <row r="95" spans="1:12" ht="18" customHeight="1">
      <c r="A95" s="87">
        <v>33</v>
      </c>
      <c r="B95" s="10">
        <f>IF(B72="","",B72)</f>
      </c>
      <c r="C95" s="10">
        <f t="shared" si="7"/>
      </c>
      <c r="D95" s="10"/>
      <c r="E95" s="10"/>
      <c r="F95" s="4">
        <f>IF(F72="","",F72)</f>
      </c>
      <c r="G95" s="3">
        <f t="shared" si="6"/>
      </c>
      <c r="H95" s="20">
        <f>IF(H72="","",H72)</f>
      </c>
      <c r="I95" s="20"/>
      <c r="J95" s="20">
        <f t="shared" si="8"/>
      </c>
      <c r="K95" s="41"/>
      <c r="L95" s="81"/>
    </row>
    <row r="96" spans="1:12" ht="18" customHeight="1">
      <c r="A96" s="87">
        <v>34</v>
      </c>
      <c r="B96" s="130" t="s">
        <v>36</v>
      </c>
      <c r="C96" s="130"/>
      <c r="D96" s="130"/>
      <c r="E96" s="131"/>
      <c r="F96" s="4"/>
      <c r="G96" s="3"/>
      <c r="H96" s="20"/>
      <c r="I96" s="20">
        <f>SUM(I82:I95)</f>
        <v>626950.5</v>
      </c>
      <c r="J96" s="20">
        <f t="shared" si="8"/>
      </c>
      <c r="K96" s="49"/>
      <c r="L96" s="81"/>
    </row>
    <row r="97" spans="1:12" ht="18" customHeight="1" thickBot="1">
      <c r="A97" s="87">
        <v>35</v>
      </c>
      <c r="B97" s="130" t="s">
        <v>37</v>
      </c>
      <c r="C97" s="130"/>
      <c r="D97" s="130"/>
      <c r="E97" s="131"/>
      <c r="F97" s="4"/>
      <c r="G97" s="3"/>
      <c r="H97" s="20"/>
      <c r="I97" s="20">
        <f>I96*0.05</f>
        <v>31347.525</v>
      </c>
      <c r="J97" s="20">
        <f t="shared" si="8"/>
      </c>
      <c r="K97" s="49"/>
      <c r="L97" s="81"/>
    </row>
    <row r="98" spans="1:12" ht="24" customHeight="1" thickBot="1">
      <c r="A98" s="97">
        <v>36</v>
      </c>
      <c r="B98" s="116" t="s">
        <v>38</v>
      </c>
      <c r="C98" s="116"/>
      <c r="D98" s="116"/>
      <c r="E98" s="117"/>
      <c r="F98" s="56"/>
      <c r="G98" s="38"/>
      <c r="H98" s="57"/>
      <c r="I98" s="53">
        <f>I97+I96</f>
        <v>658298.025</v>
      </c>
      <c r="J98" s="57"/>
      <c r="K98" s="58"/>
      <c r="L98" s="81"/>
    </row>
    <row r="99" spans="1:12" ht="33" customHeight="1" thickBot="1">
      <c r="A99" s="98"/>
      <c r="B99" s="99"/>
      <c r="C99" s="99"/>
      <c r="D99" s="99"/>
      <c r="E99" s="100"/>
      <c r="F99" s="100"/>
      <c r="G99" s="101"/>
      <c r="H99" s="102"/>
      <c r="I99" s="102"/>
      <c r="J99" s="102"/>
      <c r="K99" s="102"/>
      <c r="L99" s="103"/>
    </row>
    <row r="100" ht="17.25" customHeight="1" thickTop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63">
    <mergeCell ref="B5:D5"/>
    <mergeCell ref="C7:D7"/>
    <mergeCell ref="I12:J12"/>
    <mergeCell ref="F16:G16"/>
    <mergeCell ref="J16:K16"/>
    <mergeCell ref="J17:K17"/>
    <mergeCell ref="B14:E14"/>
    <mergeCell ref="J18:K18"/>
    <mergeCell ref="J19:K19"/>
    <mergeCell ref="J20:K20"/>
    <mergeCell ref="F21:G21"/>
    <mergeCell ref="J21:K21"/>
    <mergeCell ref="F14:G14"/>
    <mergeCell ref="J14:K14"/>
    <mergeCell ref="J15:K15"/>
    <mergeCell ref="F17:G17"/>
    <mergeCell ref="F22:G22"/>
    <mergeCell ref="J22:K22"/>
    <mergeCell ref="J23:K23"/>
    <mergeCell ref="J24:K24"/>
    <mergeCell ref="F26:G26"/>
    <mergeCell ref="F27:G27"/>
    <mergeCell ref="J29:K29"/>
    <mergeCell ref="A31:K31"/>
    <mergeCell ref="B33:E33"/>
    <mergeCell ref="J33:K33"/>
    <mergeCell ref="J28:K28"/>
    <mergeCell ref="J25:K25"/>
    <mergeCell ref="J26:K26"/>
    <mergeCell ref="J27:K27"/>
    <mergeCell ref="B64:E64"/>
    <mergeCell ref="B65:E65"/>
    <mergeCell ref="B50:E50"/>
    <mergeCell ref="B51:E51"/>
    <mergeCell ref="B52:E52"/>
    <mergeCell ref="A54:K54"/>
    <mergeCell ref="B73:E73"/>
    <mergeCell ref="B74:E74"/>
    <mergeCell ref="B75:E75"/>
    <mergeCell ref="A77:K77"/>
    <mergeCell ref="J56:K56"/>
    <mergeCell ref="B60:E60"/>
    <mergeCell ref="B67:E67"/>
    <mergeCell ref="B68:E68"/>
    <mergeCell ref="J64:K64"/>
    <mergeCell ref="J65:K65"/>
    <mergeCell ref="B93:E93"/>
    <mergeCell ref="B96:E96"/>
    <mergeCell ref="B97:E97"/>
    <mergeCell ref="J79:K79"/>
    <mergeCell ref="B83:E83"/>
    <mergeCell ref="B84:E84"/>
    <mergeCell ref="B90:E90"/>
    <mergeCell ref="A1:L1"/>
    <mergeCell ref="A2:L3"/>
    <mergeCell ref="B47:E47"/>
    <mergeCell ref="B98:E98"/>
    <mergeCell ref="H8:J8"/>
    <mergeCell ref="H6:K6"/>
    <mergeCell ref="H7:K7"/>
    <mergeCell ref="H9:K9"/>
    <mergeCell ref="H10:K10"/>
    <mergeCell ref="B91:E91"/>
  </mergeCells>
  <printOptions/>
  <pageMargins left="0.5905511811023623" right="0.5905511811023623" top="1.1811023622047245" bottom="0.7874015748031497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0039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C:\My Documents\書類屋\樹脂別見積.jsd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木戸　一敏</dc:creator>
  <cp:keywords/>
  <dc:description/>
  <cp:lastModifiedBy>山際 秋次</cp:lastModifiedBy>
  <cp:lastPrinted>2006-10-25T06:42:24Z</cp:lastPrinted>
  <dcterms:created xsi:type="dcterms:W3CDTF">2002-11-30T00:51:04Z</dcterms:created>
  <dcterms:modified xsi:type="dcterms:W3CDTF">2014-10-16T08:41:35Z</dcterms:modified>
  <cp:category/>
  <cp:version/>
  <cp:contentType/>
  <cp:contentStatus/>
  <cp:revision>40</cp:revision>
</cp:coreProperties>
</file>